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劳务分包\23.人才培训（刘昌）\"/>
    </mc:Choice>
  </mc:AlternateContent>
  <xr:revisionPtr revIDLastSave="0" documentId="13_ncr:1_{793C5818-943D-41D9-9A5E-8252235CA1FF}" xr6:coauthVersionLast="47" xr6:coauthVersionMax="47" xr10:uidLastSave="{00000000-0000-0000-0000-000000000000}"/>
  <bookViews>
    <workbookView xWindow="28680" yWindow="-120" windowWidth="29040" windowHeight="15990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工程量清单!$A$1:$G$7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9" l="1"/>
  <c r="G33" i="29" s="1"/>
  <c r="D32" i="29"/>
  <c r="D27" i="29"/>
  <c r="D26" i="29"/>
  <c r="D25" i="29"/>
  <c r="G25" i="29" s="1"/>
  <c r="D22" i="29"/>
  <c r="G22" i="29" s="1"/>
  <c r="D21" i="29"/>
  <c r="G21" i="29" s="1"/>
  <c r="D20" i="29"/>
  <c r="D19" i="29"/>
  <c r="D18" i="29"/>
  <c r="D17" i="29"/>
  <c r="D16" i="29"/>
  <c r="G16" i="29" s="1"/>
  <c r="D15" i="29"/>
  <c r="D14" i="29"/>
  <c r="G14" i="29" s="1"/>
  <c r="D13" i="29"/>
  <c r="G13" i="29" s="1"/>
  <c r="D12" i="29"/>
  <c r="G12" i="29" s="1"/>
  <c r="D9" i="29"/>
  <c r="G9" i="29" s="1"/>
  <c r="D8" i="29"/>
  <c r="D4" i="29"/>
  <c r="G36" i="29"/>
  <c r="G35" i="29"/>
  <c r="G34" i="29"/>
  <c r="G32" i="29"/>
  <c r="G31" i="29"/>
  <c r="G30" i="29"/>
  <c r="G29" i="29"/>
  <c r="G28" i="29"/>
  <c r="G5" i="29"/>
  <c r="G6" i="29"/>
  <c r="G7" i="29"/>
  <c r="G8" i="29"/>
  <c r="G10" i="29"/>
  <c r="G11" i="29"/>
  <c r="G17" i="29"/>
  <c r="G18" i="29"/>
  <c r="G23" i="29"/>
  <c r="G24" i="29"/>
  <c r="G27" i="29"/>
  <c r="G37" i="29"/>
  <c r="G38" i="29"/>
  <c r="G39" i="29"/>
  <c r="G40" i="29"/>
  <c r="G41" i="29"/>
  <c r="G42" i="29"/>
  <c r="G43" i="29"/>
  <c r="G44" i="29"/>
  <c r="G4" i="29"/>
  <c r="G15" i="29" l="1"/>
  <c r="G20" i="29"/>
  <c r="G19" i="29"/>
  <c r="G26" i="29"/>
  <c r="G45" i="29" l="1"/>
</calcChain>
</file>

<file path=xl/sharedStrings.xml><?xml version="1.0" encoding="utf-8"?>
<sst xmlns="http://schemas.openxmlformats.org/spreadsheetml/2006/main" count="94" uniqueCount="57">
  <si>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</si>
  <si>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SimSun"/>
        <charset val="134"/>
      </rPr>
      <t>项目名称</t>
    </r>
  </si>
  <si>
    <r>
      <rPr>
        <b/>
        <sz val="10"/>
        <rFont val="SimSun"/>
        <charset val="134"/>
      </rPr>
      <t>单位</t>
    </r>
  </si>
  <si>
    <r>
      <rPr>
        <sz val="10"/>
        <rFont val="宋体"/>
        <family val="3"/>
        <charset val="134"/>
      </rPr>
      <t>总金额</t>
    </r>
    <r>
      <rPr>
        <sz val="10"/>
        <rFont val="Arial"/>
        <family val="2"/>
      </rPr>
      <t xml:space="preserve"> </t>
    </r>
    <phoneticPr fontId="9" type="noConversion"/>
  </si>
  <si>
    <r>
      <rPr>
        <b/>
        <sz val="10"/>
        <rFont val="微软雅黑"/>
        <family val="2"/>
        <charset val="134"/>
      </rPr>
      <t>序号</t>
    </r>
    <phoneticPr fontId="9" type="noConversion"/>
  </si>
  <si>
    <r>
      <rPr>
        <b/>
        <sz val="10"/>
        <rFont val="宋体"/>
        <family val="3"/>
        <charset val="134"/>
      </rPr>
      <t>合计</t>
    </r>
    <phoneticPr fontId="9" type="noConversion"/>
  </si>
  <si>
    <r>
      <rPr>
        <b/>
        <sz val="10"/>
        <rFont val="宋体"/>
        <family val="2"/>
        <charset val="134"/>
      </rPr>
      <t>工程量</t>
    </r>
    <phoneticPr fontId="9" type="noConversion"/>
  </si>
  <si>
    <t>m2</t>
  </si>
  <si>
    <t>m</t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</si>
  <si>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宋体"/>
        <family val="2"/>
        <charset val="134"/>
      </rPr>
      <t>不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</si>
  <si>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t>投标单价      （不含税）</t>
    <phoneticPr fontId="9" type="noConversion"/>
  </si>
  <si>
    <r>
      <rPr>
        <b/>
        <sz val="10"/>
        <rFont val="黑体"/>
        <family val="3"/>
        <charset val="134"/>
      </rPr>
      <t xml:space="preserve">投标报价
</t>
    </r>
    <r>
      <rPr>
        <b/>
        <sz val="10"/>
        <rFont val="Arial"/>
        <family val="2"/>
      </rPr>
      <t>(</t>
    </r>
    <r>
      <rPr>
        <b/>
        <sz val="10"/>
        <rFont val="宋体"/>
        <family val="2"/>
        <charset val="134"/>
      </rPr>
      <t>不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</si>
  <si>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t>公路养护高技能人才培训基地项目招标工程量清单</t>
    <phoneticPr fontId="9" type="noConversion"/>
  </si>
  <si>
    <t>平房拆除</t>
  </si>
  <si>
    <t>砌筑物拆除</t>
  </si>
  <si>
    <t>m3</t>
  </si>
  <si>
    <t>混凝土构件拆除</t>
  </si>
  <si>
    <t>余方弃置</t>
  </si>
  <si>
    <t>回填方</t>
  </si>
  <si>
    <t>大型机械设备进出场及安
拆（履带式挖掘机）</t>
  </si>
  <si>
    <t>台次</t>
  </si>
  <si>
    <t>铣刨路面</t>
  </si>
  <si>
    <t>沥青混凝土</t>
  </si>
  <si>
    <t>粘层</t>
  </si>
  <si>
    <t>挖一般土方</t>
  </si>
  <si>
    <t>路床(槽）整形</t>
  </si>
  <si>
    <t>砂砾石</t>
  </si>
  <si>
    <t>水泥稳定碎(砾)石</t>
  </si>
  <si>
    <t>透层</t>
  </si>
  <si>
    <t>防水层</t>
  </si>
  <si>
    <t>安砌侧(平、缘)石</t>
  </si>
  <si>
    <t>垫层</t>
  </si>
  <si>
    <t>标线</t>
  </si>
  <si>
    <t>大型机械设备进
出场及安拆（压路机）</t>
  </si>
  <si>
    <t>大型机械设备进
出场及安拆（沥青混凝土摊铺机）</t>
  </si>
  <si>
    <t>水泥混凝土</t>
  </si>
  <si>
    <t>人行道整形碾压</t>
  </si>
  <si>
    <t>人行道块料铺设</t>
  </si>
  <si>
    <t>护栏</t>
  </si>
  <si>
    <t>平整场地</t>
  </si>
  <si>
    <t>临时围挡</t>
  </si>
  <si>
    <t>整理绿化用地</t>
  </si>
  <si>
    <t>种植土回（换）填</t>
  </si>
  <si>
    <t>铺种草皮</t>
  </si>
  <si>
    <t>栽植乔木</t>
  </si>
  <si>
    <t>株</t>
  </si>
  <si>
    <t>栽植灌木</t>
  </si>
  <si>
    <t>拆除路面</t>
  </si>
  <si>
    <t>挖沟槽土方</t>
  </si>
  <si>
    <t>基础垫层模板</t>
  </si>
  <si>
    <t>砖基础</t>
  </si>
  <si>
    <t>墙面勾缝</t>
  </si>
  <si>
    <t>木栅栏</t>
  </si>
  <si>
    <t>金属面油漆</t>
  </si>
  <si>
    <t>废旧罐体转移</t>
  </si>
  <si>
    <t>项</t>
  </si>
  <si>
    <t>备注：包含施工、材料、机械、安全布控及施工过程中产生的一切费用（最终结算以实际发生为准）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</si>
</sst>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9" formatCode="#,##0_ "/>
  </numFmts>
  <fonts count="27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  <charset val="134"/>
    </font>
    <font>
      <b/>
      <sz val="10"/>
      <name val="SimSun"/>
      <charset val="134"/>
    </font>
    <font>
      <sz val="10"/>
      <name val="宋体"/>
      <family val="3"/>
      <charset val="134"/>
    </font>
    <font>
      <sz val="18"/>
      <name val="Arial"/>
      <family val="2"/>
    </font>
    <font>
      <b/>
      <sz val="18"/>
      <name val="Arial"/>
      <family val="2"/>
    </font>
    <font>
      <b/>
      <sz val="10"/>
      <name val="宋体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</font>
    <font>
      <sz val="9"/>
      <name val="Arial"/>
      <family val="2"/>
      <charset val="134"/>
    </font>
    <font>
      <b/>
      <sz val="18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5" fillId="0" borderId="0"/>
    <xf numFmtId="0" fontId="15" fillId="0" borderId="0"/>
    <xf numFmtId="0" fontId="15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5" fillId="0" borderId="0"/>
  </cellStyleXfs>
  <cellXfs count="49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7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3" fillId="0" borderId="1" xfId="7" applyNumberFormat="1" applyFont="1" applyBorder="1" applyAlignment="1">
      <alignment horizontal="center" vertical="center" wrapText="1"/>
    </xf>
    <xf numFmtId="3" fontId="17" fillId="0" borderId="1" xfId="7" applyNumberFormat="1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8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D16" sqref="D16"/>
    </sheetView>
  </sheetViews>
  <sheetFormatPr defaultColWidth="9" defaultRowHeight="25.5"/>
  <cols>
    <col min="1" max="1" width="7.25" style="3" customWidth="1"/>
    <col min="2" max="2" width="18.75" style="48" customWidth="1"/>
    <col min="3" max="3" width="8.25" style="18" customWidth="1"/>
    <col min="4" max="4" width="9.625" style="18" customWidth="1"/>
    <col min="5" max="5" width="13.375" style="4" customWidth="1"/>
    <col min="6" max="6" width="13.75" style="5" customWidth="1"/>
    <col min="7" max="7" width="16.75" style="6" customWidth="1"/>
    <col min="8" max="8" width="21.25" style="6" customWidth="1"/>
    <col min="9" max="9" width="6.75" style="7" customWidth="1"/>
    <col min="10" max="11" width="9" style="8"/>
    <col min="12" max="12" width="9" style="22"/>
    <col min="13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40" t="s">
        <v>12</v>
      </c>
      <c r="B1" s="38"/>
      <c r="C1" s="38"/>
      <c r="D1" s="38"/>
      <c r="E1" s="38"/>
      <c r="F1" s="38"/>
      <c r="G1" s="38"/>
      <c r="H1" s="26"/>
    </row>
    <row r="2" spans="1:21" s="1" customFormat="1" ht="26.25">
      <c r="A2" s="24"/>
      <c r="B2" s="44"/>
      <c r="C2" s="17"/>
      <c r="D2" s="17"/>
      <c r="E2" s="14"/>
      <c r="F2" s="15"/>
      <c r="G2" s="10" t="s">
        <v>0</v>
      </c>
      <c r="H2" s="10"/>
      <c r="L2" s="23"/>
      <c r="P2" s="13"/>
      <c r="T2" s="13"/>
      <c r="U2" s="13"/>
    </row>
    <row r="3" spans="1:21">
      <c r="A3" s="20" t="s">
        <v>4</v>
      </c>
      <c r="B3" s="20" t="s">
        <v>1</v>
      </c>
      <c r="C3" s="20" t="s">
        <v>2</v>
      </c>
      <c r="D3" s="20" t="s">
        <v>6</v>
      </c>
      <c r="E3" s="31" t="s">
        <v>9</v>
      </c>
      <c r="F3" s="29" t="s">
        <v>10</v>
      </c>
      <c r="G3" s="30" t="s">
        <v>11</v>
      </c>
      <c r="H3" s="33"/>
      <c r="I3" s="8"/>
    </row>
    <row r="4" spans="1:21" s="2" customFormat="1">
      <c r="A4" s="27">
        <v>1</v>
      </c>
      <c r="B4" s="45" t="s">
        <v>13</v>
      </c>
      <c r="C4" s="27" t="s">
        <v>7</v>
      </c>
      <c r="D4" s="28">
        <f>90+100</f>
        <v>190</v>
      </c>
      <c r="E4" s="42">
        <v>12</v>
      </c>
      <c r="F4" s="36"/>
      <c r="G4" s="19">
        <f>IF(F4&gt;E4,"报价无效",D4*F4)</f>
        <v>0</v>
      </c>
      <c r="H4" s="34"/>
      <c r="L4" s="22"/>
      <c r="P4" s="9"/>
      <c r="T4" s="9"/>
      <c r="U4" s="9"/>
    </row>
    <row r="5" spans="1:21" s="2" customFormat="1">
      <c r="A5" s="27">
        <v>2</v>
      </c>
      <c r="B5" s="46" t="s">
        <v>14</v>
      </c>
      <c r="C5" s="27" t="s">
        <v>15</v>
      </c>
      <c r="D5" s="28">
        <v>1600</v>
      </c>
      <c r="E5" s="42">
        <v>36.5</v>
      </c>
      <c r="F5" s="36"/>
      <c r="G5" s="19">
        <f>IF(F5&gt;E5,"报价无效",D5*F5)</f>
        <v>0</v>
      </c>
      <c r="H5" s="34"/>
      <c r="L5" s="22"/>
      <c r="P5" s="9"/>
      <c r="T5" s="9"/>
      <c r="U5" s="9"/>
    </row>
    <row r="6" spans="1:21" s="2" customFormat="1">
      <c r="A6" s="27">
        <v>3</v>
      </c>
      <c r="B6" s="46" t="s">
        <v>16</v>
      </c>
      <c r="C6" s="27" t="s">
        <v>7</v>
      </c>
      <c r="D6" s="28">
        <v>830</v>
      </c>
      <c r="E6" s="42">
        <v>10.5</v>
      </c>
      <c r="F6" s="36"/>
      <c r="G6" s="19">
        <f>IF(F6&gt;E6,"报价无效",D6*F6)</f>
        <v>0</v>
      </c>
      <c r="H6" s="34"/>
      <c r="L6" s="22"/>
      <c r="P6" s="9"/>
      <c r="T6" s="9"/>
      <c r="U6" s="9"/>
    </row>
    <row r="7" spans="1:21" s="2" customFormat="1">
      <c r="A7" s="27">
        <v>4</v>
      </c>
      <c r="B7" s="46" t="s">
        <v>14</v>
      </c>
      <c r="C7" s="27" t="s">
        <v>7</v>
      </c>
      <c r="D7" s="27">
        <v>6.5</v>
      </c>
      <c r="E7" s="43">
        <v>35</v>
      </c>
      <c r="F7" s="37"/>
      <c r="G7" s="19">
        <f>IF(F7&gt;E7,"报价无效",D7*F7)</f>
        <v>0</v>
      </c>
      <c r="H7" s="34"/>
      <c r="L7" s="22"/>
      <c r="P7" s="9"/>
      <c r="T7" s="9"/>
      <c r="U7" s="9"/>
    </row>
    <row r="8" spans="1:21">
      <c r="A8" s="27">
        <v>5</v>
      </c>
      <c r="B8" s="46" t="s">
        <v>17</v>
      </c>
      <c r="C8" s="27" t="s">
        <v>15</v>
      </c>
      <c r="D8" s="27">
        <f>1950.5+453.84+17.86+1226.93+330.77+121.18+59.9+34.5+10.62</f>
        <v>4206.1000000000004</v>
      </c>
      <c r="E8" s="43">
        <v>36</v>
      </c>
      <c r="F8" s="37"/>
      <c r="G8" s="19">
        <f>IF(F8&gt;E8,"报价无效",D8*F8)</f>
        <v>0</v>
      </c>
      <c r="H8" s="34"/>
      <c r="I8" s="8"/>
    </row>
    <row r="9" spans="1:21">
      <c r="A9" s="27">
        <v>6</v>
      </c>
      <c r="B9" s="46" t="s">
        <v>18</v>
      </c>
      <c r="C9" s="27" t="s">
        <v>15</v>
      </c>
      <c r="D9" s="28">
        <f>1500+8.23</f>
        <v>1508.23</v>
      </c>
      <c r="E9" s="42">
        <v>43</v>
      </c>
      <c r="F9" s="36"/>
      <c r="G9" s="19">
        <f>IF(F9&gt;E9,"报价无效",D9*F9)</f>
        <v>0</v>
      </c>
      <c r="H9" s="34"/>
      <c r="I9" s="8"/>
    </row>
    <row r="10" spans="1:21" ht="48" customHeight="1">
      <c r="A10" s="27">
        <v>7</v>
      </c>
      <c r="B10" s="46" t="s">
        <v>19</v>
      </c>
      <c r="C10" s="27" t="s">
        <v>20</v>
      </c>
      <c r="D10" s="28">
        <v>1</v>
      </c>
      <c r="E10" s="42">
        <v>4300</v>
      </c>
      <c r="F10" s="36"/>
      <c r="G10" s="19">
        <f>IF(F10&gt;E10,"报价无效",D10*F10)</f>
        <v>0</v>
      </c>
      <c r="H10" s="34"/>
      <c r="I10" s="8"/>
    </row>
    <row r="11" spans="1:21">
      <c r="A11" s="27">
        <v>8</v>
      </c>
      <c r="B11" s="46" t="s">
        <v>21</v>
      </c>
      <c r="C11" s="27" t="s">
        <v>7</v>
      </c>
      <c r="D11" s="28">
        <v>782.34</v>
      </c>
      <c r="E11" s="43">
        <v>7</v>
      </c>
      <c r="F11" s="37"/>
      <c r="G11" s="19">
        <f>IF(F11&gt;E11,"报价无效",D11*F11)</f>
        <v>0</v>
      </c>
      <c r="H11" s="34"/>
      <c r="I11" s="8"/>
    </row>
    <row r="12" spans="1:21">
      <c r="A12" s="27">
        <v>9</v>
      </c>
      <c r="B12" s="47" t="s">
        <v>22</v>
      </c>
      <c r="C12" s="27" t="s">
        <v>7</v>
      </c>
      <c r="D12" s="27">
        <f>782.34+945.51+945.51+187.69+187.69</f>
        <v>3048.74</v>
      </c>
      <c r="E12" s="43">
        <v>41</v>
      </c>
      <c r="F12" s="37"/>
      <c r="G12" s="19">
        <f>IF(F12&gt;E12,"报价无效",D12*F12)</f>
        <v>0</v>
      </c>
      <c r="H12" s="34"/>
      <c r="I12" s="8"/>
    </row>
    <row r="13" spans="1:21">
      <c r="A13" s="27">
        <v>10</v>
      </c>
      <c r="B13" s="47" t="s">
        <v>23</v>
      </c>
      <c r="C13" s="27" t="s">
        <v>7</v>
      </c>
      <c r="D13" s="27">
        <f>782.34+945.51+187.69</f>
        <v>1915.54</v>
      </c>
      <c r="E13" s="43">
        <v>3</v>
      </c>
      <c r="F13" s="37"/>
      <c r="G13" s="19">
        <f>IF(F13&gt;E13,"报价无效",D13*F13)</f>
        <v>0</v>
      </c>
      <c r="H13" s="34"/>
      <c r="I13" s="8"/>
    </row>
    <row r="14" spans="1:21">
      <c r="A14" s="27">
        <v>11</v>
      </c>
      <c r="B14" s="45" t="s">
        <v>24</v>
      </c>
      <c r="C14" s="28" t="s">
        <v>15</v>
      </c>
      <c r="D14" s="28">
        <f>453.84+17.86+1226.93+330.77+121.18+59.9</f>
        <v>2210.48</v>
      </c>
      <c r="E14" s="43">
        <v>6</v>
      </c>
      <c r="F14" s="37"/>
      <c r="G14" s="19">
        <f>IF(F14&gt;E14,"报价无效",D14*F14)</f>
        <v>0</v>
      </c>
      <c r="H14" s="34"/>
      <c r="I14" s="8"/>
    </row>
    <row r="15" spans="1:21">
      <c r="A15" s="27">
        <v>12</v>
      </c>
      <c r="B15" s="46" t="s">
        <v>25</v>
      </c>
      <c r="C15" s="28" t="s">
        <v>7</v>
      </c>
      <c r="D15" s="28">
        <f>945.51+2044.89+826.93+187.69+1041.65</f>
        <v>5046.67</v>
      </c>
      <c r="E15" s="43">
        <v>3</v>
      </c>
      <c r="F15" s="37"/>
      <c r="G15" s="19">
        <f>IF(F15&gt;E15,"报价无效",D15*F15)</f>
        <v>0</v>
      </c>
      <c r="H15" s="34"/>
      <c r="I15" s="8"/>
    </row>
    <row r="16" spans="1:21">
      <c r="A16" s="27">
        <v>13</v>
      </c>
      <c r="B16" s="46" t="s">
        <v>26</v>
      </c>
      <c r="C16" s="28" t="s">
        <v>7</v>
      </c>
      <c r="D16" s="28">
        <f>945.51+2044.89+826.93+187.69+356.4+1041.65+176.17</f>
        <v>5579.24</v>
      </c>
      <c r="E16" s="42">
        <v>31</v>
      </c>
      <c r="F16" s="36"/>
      <c r="G16" s="19">
        <f>IF(F16&gt;E16,"报价无效",D16*F16)</f>
        <v>0</v>
      </c>
      <c r="H16" s="34"/>
      <c r="I16" s="8"/>
    </row>
    <row r="17" spans="1:9">
      <c r="A17" s="27">
        <v>14</v>
      </c>
      <c r="B17" s="46" t="s">
        <v>27</v>
      </c>
      <c r="C17" s="28" t="s">
        <v>7</v>
      </c>
      <c r="D17" s="28">
        <f>945.51+2044.89+187.69</f>
        <v>3178.09</v>
      </c>
      <c r="E17" s="43">
        <v>36</v>
      </c>
      <c r="F17" s="37"/>
      <c r="G17" s="19">
        <f>IF(F17&gt;E17,"报价无效",D17*F17)</f>
        <v>0</v>
      </c>
      <c r="H17" s="34"/>
      <c r="I17" s="8"/>
    </row>
    <row r="18" spans="1:9">
      <c r="A18" s="27">
        <v>15</v>
      </c>
      <c r="B18" s="47" t="s">
        <v>28</v>
      </c>
      <c r="C18" s="28" t="s">
        <v>7</v>
      </c>
      <c r="D18" s="28">
        <f>945.51+187.69</f>
        <v>1133.2</v>
      </c>
      <c r="E18" s="43">
        <v>4</v>
      </c>
      <c r="F18" s="37"/>
      <c r="G18" s="19">
        <f>IF(F18&gt;E18,"报价无效",D18*F18)</f>
        <v>0</v>
      </c>
      <c r="H18" s="34"/>
      <c r="I18" s="8"/>
    </row>
    <row r="19" spans="1:9">
      <c r="A19" s="27">
        <v>16</v>
      </c>
      <c r="B19" s="47" t="s">
        <v>29</v>
      </c>
      <c r="C19" s="28" t="s">
        <v>7</v>
      </c>
      <c r="D19" s="28">
        <f>945.51+187.69</f>
        <v>1133.2</v>
      </c>
      <c r="E19" s="43">
        <v>49</v>
      </c>
      <c r="F19" s="37"/>
      <c r="G19" s="19">
        <f>IF(F19&gt;E19,"报价无效",D19*F19)</f>
        <v>0</v>
      </c>
      <c r="H19" s="34"/>
      <c r="I19" s="8"/>
    </row>
    <row r="20" spans="1:9">
      <c r="A20" s="27">
        <v>17</v>
      </c>
      <c r="B20" s="46" t="s">
        <v>30</v>
      </c>
      <c r="C20" s="28" t="s">
        <v>8</v>
      </c>
      <c r="D20" s="28">
        <f>446.48+86.34+286+173+82</f>
        <v>1073.82</v>
      </c>
      <c r="E20" s="43">
        <v>36</v>
      </c>
      <c r="F20" s="37"/>
      <c r="G20" s="19">
        <f>IF(F20&gt;E20,"报价无效",D20*F20)</f>
        <v>0</v>
      </c>
      <c r="H20" s="34"/>
      <c r="I20" s="8"/>
    </row>
    <row r="21" spans="1:9">
      <c r="A21" s="27">
        <v>18</v>
      </c>
      <c r="B21" s="47" t="s">
        <v>31</v>
      </c>
      <c r="C21" s="28" t="s">
        <v>15</v>
      </c>
      <c r="D21" s="28">
        <f>4.24+1.64+15.1+0.78+0.82+35.64+2.72+2.94</f>
        <v>63.88</v>
      </c>
      <c r="E21" s="43">
        <v>330</v>
      </c>
      <c r="F21" s="37"/>
      <c r="G21" s="19">
        <f>IF(F21&gt;E21,"报价无效",D21*F21)</f>
        <v>0</v>
      </c>
      <c r="H21" s="34"/>
      <c r="I21" s="8"/>
    </row>
    <row r="22" spans="1:9">
      <c r="A22" s="27">
        <v>19</v>
      </c>
      <c r="B22" s="47" t="s">
        <v>32</v>
      </c>
      <c r="C22" s="28" t="s">
        <v>7</v>
      </c>
      <c r="D22" s="28">
        <f>55</f>
        <v>55</v>
      </c>
      <c r="E22" s="43">
        <v>46</v>
      </c>
      <c r="F22" s="37"/>
      <c r="G22" s="19">
        <f>IF(F22&gt;E22,"报价无效",D22*F22)</f>
        <v>0</v>
      </c>
      <c r="H22" s="34"/>
      <c r="I22" s="8"/>
    </row>
    <row r="23" spans="1:9" ht="36.75" customHeight="1">
      <c r="A23" s="27">
        <v>20</v>
      </c>
      <c r="B23" s="47" t="s">
        <v>33</v>
      </c>
      <c r="C23" s="28" t="s">
        <v>20</v>
      </c>
      <c r="D23" s="28">
        <v>1</v>
      </c>
      <c r="E23" s="43">
        <v>3000</v>
      </c>
      <c r="F23" s="37"/>
      <c r="G23" s="19">
        <f>IF(F23&gt;E23,"报价无效",D23*F23)</f>
        <v>0</v>
      </c>
      <c r="H23" s="34"/>
      <c r="I23" s="8"/>
    </row>
    <row r="24" spans="1:9" ht="57.75" customHeight="1">
      <c r="A24" s="27">
        <v>21</v>
      </c>
      <c r="B24" s="47" t="s">
        <v>34</v>
      </c>
      <c r="C24" s="28" t="s">
        <v>20</v>
      </c>
      <c r="D24" s="28">
        <v>1</v>
      </c>
      <c r="E24" s="43">
        <v>4900</v>
      </c>
      <c r="F24" s="37"/>
      <c r="G24" s="19">
        <f>IF(F24&gt;E24,"报价无效",D24*F24)</f>
        <v>0</v>
      </c>
      <c r="H24" s="34"/>
      <c r="I24" s="8"/>
    </row>
    <row r="25" spans="1:9">
      <c r="A25" s="27">
        <v>22</v>
      </c>
      <c r="B25" s="45" t="s">
        <v>35</v>
      </c>
      <c r="C25" s="27" t="s">
        <v>7</v>
      </c>
      <c r="D25" s="27">
        <f>2044.89+826.93+1041.65+408</f>
        <v>4321.47</v>
      </c>
      <c r="E25" s="43">
        <v>88</v>
      </c>
      <c r="F25" s="37"/>
      <c r="G25" s="19">
        <f>IF(F25&gt;E25,"报价无效",D25*F25)</f>
        <v>0</v>
      </c>
      <c r="H25" s="34"/>
      <c r="I25" s="8"/>
    </row>
    <row r="26" spans="1:9">
      <c r="A26" s="27">
        <v>23</v>
      </c>
      <c r="B26" s="46" t="s">
        <v>36</v>
      </c>
      <c r="C26" s="28" t="s">
        <v>7</v>
      </c>
      <c r="D26" s="28">
        <f>356.4+176.17</f>
        <v>532.57000000000005</v>
      </c>
      <c r="E26" s="42">
        <v>3.5</v>
      </c>
      <c r="F26" s="36"/>
      <c r="G26" s="19">
        <f>IF(F26&gt;E26,"报价无效",D26*F26)</f>
        <v>0</v>
      </c>
      <c r="H26" s="34"/>
      <c r="I26" s="8"/>
    </row>
    <row r="27" spans="1:9">
      <c r="A27" s="27">
        <v>24</v>
      </c>
      <c r="B27" s="45" t="s">
        <v>37</v>
      </c>
      <c r="C27" s="27" t="s">
        <v>7</v>
      </c>
      <c r="D27" s="27">
        <f>356.4+151</f>
        <v>507.4</v>
      </c>
      <c r="E27" s="43">
        <v>48.5</v>
      </c>
      <c r="F27" s="37"/>
      <c r="G27" s="19">
        <f>IF(F27&gt;E27,"报价无效",D27*F27)</f>
        <v>0</v>
      </c>
      <c r="H27" s="34"/>
      <c r="I27" s="8"/>
    </row>
    <row r="28" spans="1:9">
      <c r="A28" s="27">
        <v>25</v>
      </c>
      <c r="B28" s="45" t="s">
        <v>38</v>
      </c>
      <c r="C28" s="27" t="s">
        <v>8</v>
      </c>
      <c r="D28" s="27">
        <v>80</v>
      </c>
      <c r="E28" s="43">
        <v>101</v>
      </c>
      <c r="F28" s="37"/>
      <c r="G28" s="19">
        <f>IF(F28&gt;E28,"报价无效",D28*F28)</f>
        <v>0</v>
      </c>
      <c r="H28" s="34"/>
      <c r="I28" s="8"/>
    </row>
    <row r="29" spans="1:9">
      <c r="A29" s="27">
        <v>26</v>
      </c>
      <c r="B29" s="45" t="s">
        <v>39</v>
      </c>
      <c r="C29" s="27" t="s">
        <v>7</v>
      </c>
      <c r="D29" s="27">
        <v>317.77</v>
      </c>
      <c r="E29" s="43">
        <v>3</v>
      </c>
      <c r="F29" s="37"/>
      <c r="G29" s="19">
        <f>IF(F29&gt;E29,"报价无效",D29*F29)</f>
        <v>0</v>
      </c>
      <c r="H29" s="34"/>
      <c r="I29" s="8"/>
    </row>
    <row r="30" spans="1:9">
      <c r="A30" s="27">
        <v>27</v>
      </c>
      <c r="B30" s="45" t="s">
        <v>40</v>
      </c>
      <c r="C30" s="27" t="s">
        <v>8</v>
      </c>
      <c r="D30" s="27">
        <v>53.5</v>
      </c>
      <c r="E30" s="43">
        <v>60</v>
      </c>
      <c r="F30" s="37"/>
      <c r="G30" s="19">
        <f>IF(F30&gt;E30,"报价无效",D30*F30)</f>
        <v>0</v>
      </c>
      <c r="H30" s="34"/>
      <c r="I30" s="8"/>
    </row>
    <row r="31" spans="1:9">
      <c r="A31" s="27">
        <v>28</v>
      </c>
      <c r="B31" s="45" t="s">
        <v>41</v>
      </c>
      <c r="C31" s="27" t="s">
        <v>7</v>
      </c>
      <c r="D31" s="27">
        <v>1770.39</v>
      </c>
      <c r="E31" s="43">
        <v>3</v>
      </c>
      <c r="F31" s="37"/>
      <c r="G31" s="19">
        <f>IF(F31&gt;E31,"报价无效",D31*F31)</f>
        <v>0</v>
      </c>
      <c r="H31" s="34"/>
      <c r="I31" s="8"/>
    </row>
    <row r="32" spans="1:9">
      <c r="A32" s="27">
        <v>29</v>
      </c>
      <c r="B32" s="45" t="s">
        <v>42</v>
      </c>
      <c r="C32" s="27" t="s">
        <v>15</v>
      </c>
      <c r="D32" s="27">
        <f>531.12+34.5</f>
        <v>565.62</v>
      </c>
      <c r="E32" s="43">
        <v>45</v>
      </c>
      <c r="F32" s="37"/>
      <c r="G32" s="19">
        <f>IF(F32&gt;E32,"报价无效",D32*F32)</f>
        <v>0</v>
      </c>
      <c r="H32" s="34"/>
      <c r="I32" s="8"/>
    </row>
    <row r="33" spans="1:9">
      <c r="A33" s="27">
        <v>30</v>
      </c>
      <c r="B33" s="45" t="s">
        <v>43</v>
      </c>
      <c r="C33" s="27" t="s">
        <v>7</v>
      </c>
      <c r="D33" s="27">
        <f>1770.39+135.6+250</f>
        <v>2155.9899999999998</v>
      </c>
      <c r="E33" s="43">
        <v>39</v>
      </c>
      <c r="F33" s="37"/>
      <c r="G33" s="19">
        <f>IF(F33&gt;E33,"报价无效",D33*F33)</f>
        <v>0</v>
      </c>
      <c r="H33" s="34"/>
      <c r="I33" s="8"/>
    </row>
    <row r="34" spans="1:9">
      <c r="A34" s="27">
        <v>31</v>
      </c>
      <c r="B34" s="45" t="s">
        <v>44</v>
      </c>
      <c r="C34" s="27" t="s">
        <v>45</v>
      </c>
      <c r="D34" s="27">
        <v>12</v>
      </c>
      <c r="E34" s="43">
        <v>101</v>
      </c>
      <c r="F34" s="37"/>
      <c r="G34" s="19">
        <f>IF(F34&gt;E34,"报价无效",D34*F34)</f>
        <v>0</v>
      </c>
      <c r="H34" s="34"/>
      <c r="I34" s="8"/>
    </row>
    <row r="35" spans="1:9">
      <c r="A35" s="27">
        <v>32</v>
      </c>
      <c r="B35" s="45" t="s">
        <v>46</v>
      </c>
      <c r="C35" s="27" t="s">
        <v>45</v>
      </c>
      <c r="D35" s="27">
        <v>42</v>
      </c>
      <c r="E35" s="43">
        <v>244</v>
      </c>
      <c r="F35" s="37"/>
      <c r="G35" s="19">
        <f>IF(F35&gt;E35,"报价无效",D35*F35)</f>
        <v>0</v>
      </c>
      <c r="H35" s="34"/>
      <c r="I35" s="8"/>
    </row>
    <row r="36" spans="1:9">
      <c r="A36" s="27">
        <v>33</v>
      </c>
      <c r="B36" s="45" t="s">
        <v>47</v>
      </c>
      <c r="C36" s="27" t="s">
        <v>7</v>
      </c>
      <c r="D36" s="27">
        <v>115</v>
      </c>
      <c r="E36" s="43">
        <v>10</v>
      </c>
      <c r="F36" s="37"/>
      <c r="G36" s="19">
        <f>IF(F36&gt;E36,"报价无效",D36*F36)</f>
        <v>0</v>
      </c>
      <c r="H36" s="34"/>
      <c r="I36" s="8"/>
    </row>
    <row r="37" spans="1:9">
      <c r="A37" s="27">
        <v>34</v>
      </c>
      <c r="B37" s="45" t="s">
        <v>46</v>
      </c>
      <c r="C37" s="27" t="s">
        <v>45</v>
      </c>
      <c r="D37" s="27">
        <v>8</v>
      </c>
      <c r="E37" s="43">
        <v>243</v>
      </c>
      <c r="F37" s="37"/>
      <c r="G37" s="19">
        <f>IF(F37&gt;E37,"报价无效",D37*F37)</f>
        <v>0</v>
      </c>
      <c r="H37" s="34"/>
      <c r="I37" s="8"/>
    </row>
    <row r="38" spans="1:9">
      <c r="A38" s="27">
        <v>35</v>
      </c>
      <c r="B38" s="45" t="s">
        <v>48</v>
      </c>
      <c r="C38" s="27" t="s">
        <v>15</v>
      </c>
      <c r="D38" s="27">
        <v>18.850000000000001</v>
      </c>
      <c r="E38" s="43">
        <v>7</v>
      </c>
      <c r="F38" s="37"/>
      <c r="G38" s="19">
        <f>IF(F38&gt;E38,"报价无效",D38*F38)</f>
        <v>0</v>
      </c>
      <c r="H38" s="34"/>
      <c r="I38" s="8"/>
    </row>
    <row r="39" spans="1:9">
      <c r="A39" s="27">
        <v>36</v>
      </c>
      <c r="B39" s="45" t="s">
        <v>49</v>
      </c>
      <c r="C39" s="27" t="s">
        <v>7</v>
      </c>
      <c r="D39" s="27">
        <v>16.8</v>
      </c>
      <c r="E39" s="43">
        <v>29</v>
      </c>
      <c r="F39" s="37"/>
      <c r="G39" s="19">
        <f>IF(F39&gt;E39,"报价无效",D39*F39)</f>
        <v>0</v>
      </c>
      <c r="H39" s="34"/>
      <c r="I39" s="8"/>
    </row>
    <row r="40" spans="1:9">
      <c r="A40" s="27">
        <v>37</v>
      </c>
      <c r="B40" s="45" t="s">
        <v>50</v>
      </c>
      <c r="C40" s="27" t="s">
        <v>15</v>
      </c>
      <c r="D40" s="27">
        <v>7.68</v>
      </c>
      <c r="E40" s="43">
        <v>402</v>
      </c>
      <c r="F40" s="37"/>
      <c r="G40" s="19">
        <f>IF(F40&gt;E40,"报价无效",D40*F40)</f>
        <v>0</v>
      </c>
      <c r="H40" s="34"/>
      <c r="I40" s="8"/>
    </row>
    <row r="41" spans="1:9">
      <c r="A41" s="27">
        <v>38</v>
      </c>
      <c r="B41" s="45" t="s">
        <v>51</v>
      </c>
      <c r="C41" s="27" t="s">
        <v>7</v>
      </c>
      <c r="D41" s="27">
        <v>47.04</v>
      </c>
      <c r="E41" s="43">
        <v>10</v>
      </c>
      <c r="F41" s="37"/>
      <c r="G41" s="19">
        <f>IF(F41&gt;E41,"报价无效",D41*F41)</f>
        <v>0</v>
      </c>
      <c r="H41" s="34"/>
      <c r="I41" s="8"/>
    </row>
    <row r="42" spans="1:9">
      <c r="A42" s="27">
        <v>39</v>
      </c>
      <c r="B42" s="45" t="s">
        <v>52</v>
      </c>
      <c r="C42" s="27" t="s">
        <v>8</v>
      </c>
      <c r="D42" s="27">
        <v>84</v>
      </c>
      <c r="E42" s="43">
        <v>38.5</v>
      </c>
      <c r="F42" s="37"/>
      <c r="G42" s="19">
        <f>IF(F42&gt;E42,"报价无效",D42*F42)</f>
        <v>0</v>
      </c>
      <c r="H42" s="34"/>
      <c r="I42" s="8"/>
    </row>
    <row r="43" spans="1:9">
      <c r="A43" s="27">
        <v>40</v>
      </c>
      <c r="B43" s="45" t="s">
        <v>53</v>
      </c>
      <c r="C43" s="27" t="s">
        <v>7</v>
      </c>
      <c r="D43" s="27">
        <v>680</v>
      </c>
      <c r="E43" s="43">
        <v>17</v>
      </c>
      <c r="F43" s="37"/>
      <c r="G43" s="19">
        <f>IF(F43&gt;E43,"报价无效",D43*F43)</f>
        <v>0</v>
      </c>
      <c r="H43" s="34"/>
      <c r="I43" s="8"/>
    </row>
    <row r="44" spans="1:9">
      <c r="A44" s="27">
        <v>41</v>
      </c>
      <c r="B44" s="45" t="s">
        <v>54</v>
      </c>
      <c r="C44" s="27" t="s">
        <v>55</v>
      </c>
      <c r="D44" s="27">
        <v>1</v>
      </c>
      <c r="E44" s="43">
        <v>41000</v>
      </c>
      <c r="F44" s="37"/>
      <c r="G44" s="19">
        <f>IF(F44&gt;E44,"报价无效",D44*F44)</f>
        <v>0</v>
      </c>
      <c r="H44" s="34"/>
      <c r="I44" s="8"/>
    </row>
    <row r="45" spans="1:9">
      <c r="A45" s="20" t="s">
        <v>5</v>
      </c>
      <c r="B45" s="16" t="s">
        <v>3</v>
      </c>
      <c r="C45" s="16"/>
      <c r="D45" s="16"/>
      <c r="E45" s="32">
        <v>0</v>
      </c>
      <c r="F45" s="21"/>
      <c r="G45" s="25">
        <f>SUM(G4:G44)</f>
        <v>0</v>
      </c>
      <c r="H45" s="35"/>
      <c r="I45" s="8"/>
    </row>
    <row r="46" spans="1:9">
      <c r="A46" s="41" t="s">
        <v>56</v>
      </c>
      <c r="B46" s="39"/>
      <c r="C46" s="39"/>
      <c r="D46" s="39"/>
      <c r="E46" s="39"/>
      <c r="F46" s="39"/>
      <c r="G46" s="39"/>
      <c r="H46" s="12"/>
      <c r="I46" s="8"/>
    </row>
    <row r="47" spans="1:9">
      <c r="E47" s="3"/>
      <c r="F47" s="11"/>
      <c r="G47" s="12"/>
      <c r="H47" s="12"/>
      <c r="I47" s="8"/>
    </row>
    <row r="48" spans="1:9">
      <c r="E48" s="3"/>
      <c r="F48" s="11"/>
      <c r="G48" s="12"/>
      <c r="H48" s="12"/>
      <c r="I48" s="8"/>
    </row>
    <row r="49" spans="5:9">
      <c r="E49" s="3"/>
      <c r="F49" s="11"/>
      <c r="G49" s="12"/>
      <c r="H49" s="12"/>
      <c r="I49" s="8"/>
    </row>
    <row r="50" spans="5:9">
      <c r="E50" s="3"/>
      <c r="F50" s="11"/>
      <c r="G50" s="12"/>
      <c r="H50" s="12"/>
      <c r="I50" s="8"/>
    </row>
    <row r="51" spans="5:9">
      <c r="E51" s="3"/>
      <c r="F51" s="11"/>
      <c r="G51" s="12"/>
      <c r="H51" s="12"/>
      <c r="I51" s="8"/>
    </row>
    <row r="52" spans="5:9">
      <c r="E52" s="3"/>
      <c r="F52" s="11"/>
      <c r="G52" s="12"/>
      <c r="H52" s="12"/>
      <c r="I52" s="8"/>
    </row>
    <row r="53" spans="5:9">
      <c r="E53" s="3"/>
      <c r="F53" s="11"/>
      <c r="G53" s="12"/>
      <c r="H53" s="12"/>
      <c r="I53" s="8"/>
    </row>
    <row r="54" spans="5:9">
      <c r="E54" s="3"/>
      <c r="F54" s="11"/>
      <c r="G54" s="12"/>
      <c r="H54" s="12"/>
      <c r="I54" s="8"/>
    </row>
    <row r="55" spans="5:9">
      <c r="E55" s="3"/>
      <c r="F55" s="11"/>
      <c r="G55" s="12"/>
      <c r="H55" s="12"/>
      <c r="I55" s="8"/>
    </row>
    <row r="56" spans="5:9">
      <c r="E56" s="3"/>
      <c r="F56" s="11"/>
      <c r="G56" s="12"/>
      <c r="H56" s="12"/>
      <c r="I56" s="8"/>
    </row>
    <row r="57" spans="5:9">
      <c r="E57" s="3"/>
      <c r="F57" s="11"/>
      <c r="G57" s="12"/>
      <c r="H57" s="12"/>
      <c r="I57" s="8"/>
    </row>
    <row r="58" spans="5:9">
      <c r="E58" s="3"/>
      <c r="F58" s="11"/>
      <c r="G58" s="12"/>
      <c r="H58" s="12"/>
      <c r="I58" s="8"/>
    </row>
    <row r="59" spans="5:9">
      <c r="E59" s="3"/>
      <c r="F59" s="11"/>
      <c r="G59" s="12"/>
      <c r="H59" s="12"/>
      <c r="I59" s="8"/>
    </row>
    <row r="60" spans="5:9">
      <c r="E60" s="3"/>
      <c r="F60" s="11"/>
      <c r="G60" s="12"/>
      <c r="H60" s="12"/>
      <c r="I60" s="8"/>
    </row>
    <row r="61" spans="5:9">
      <c r="E61" s="3"/>
      <c r="F61" s="11"/>
      <c r="G61" s="12"/>
      <c r="H61" s="12"/>
      <c r="I61" s="8"/>
    </row>
    <row r="62" spans="5:9">
      <c r="E62" s="3"/>
      <c r="F62" s="11"/>
      <c r="G62" s="12"/>
      <c r="H62" s="12"/>
      <c r="I62" s="8"/>
    </row>
    <row r="63" spans="5:9">
      <c r="E63" s="3"/>
      <c r="F63" s="11"/>
      <c r="G63" s="12"/>
      <c r="H63" s="12"/>
      <c r="I63" s="8"/>
    </row>
    <row r="64" spans="5:9">
      <c r="E64" s="3"/>
      <c r="F64" s="11"/>
      <c r="G64" s="12"/>
      <c r="H64" s="12"/>
      <c r="I64" s="8"/>
    </row>
    <row r="65" spans="5:9">
      <c r="E65" s="3"/>
      <c r="F65" s="11"/>
      <c r="G65" s="12"/>
      <c r="H65" s="12"/>
      <c r="I65" s="8"/>
    </row>
    <row r="66" spans="5:9">
      <c r="E66" s="3"/>
      <c r="F66" s="11"/>
      <c r="G66" s="12"/>
      <c r="H66" s="12"/>
      <c r="I66" s="8"/>
    </row>
    <row r="67" spans="5:9">
      <c r="E67" s="3"/>
      <c r="F67" s="11"/>
      <c r="G67" s="12"/>
      <c r="H67" s="12"/>
      <c r="I67" s="8"/>
    </row>
    <row r="68" spans="5:9">
      <c r="E68" s="3"/>
      <c r="F68" s="11"/>
      <c r="G68" s="12"/>
      <c r="H68" s="12"/>
      <c r="I68" s="8"/>
    </row>
    <row r="69" spans="5:9">
      <c r="E69" s="3"/>
      <c r="F69" s="11"/>
      <c r="G69" s="12"/>
      <c r="H69" s="12"/>
      <c r="I69" s="8"/>
    </row>
    <row r="70" spans="5:9">
      <c r="E70" s="3"/>
      <c r="F70" s="11"/>
      <c r="G70" s="12"/>
      <c r="H70" s="12"/>
      <c r="I70" s="8"/>
    </row>
    <row r="71" spans="5:9">
      <c r="E71" s="3"/>
      <c r="F71" s="11"/>
      <c r="G71" s="12"/>
      <c r="H71" s="12"/>
      <c r="I71" s="8"/>
    </row>
    <row r="72" spans="5:9">
      <c r="E72" s="3"/>
      <c r="F72" s="11"/>
      <c r="G72" s="12"/>
      <c r="H72" s="12"/>
      <c r="I72" s="8"/>
    </row>
    <row r="73" spans="5:9">
      <c r="E73" s="3"/>
      <c r="F73" s="11"/>
      <c r="G73" s="12"/>
      <c r="H73" s="12"/>
      <c r="I73" s="8"/>
    </row>
    <row r="74" spans="5:9">
      <c r="E74" s="3"/>
      <c r="F74" s="11"/>
      <c r="G74" s="12"/>
      <c r="H74" s="12"/>
      <c r="I74" s="8"/>
    </row>
    <row r="75" spans="5:9">
      <c r="E75" s="3"/>
      <c r="F75" s="11"/>
      <c r="G75" s="12"/>
      <c r="H75" s="12"/>
      <c r="I75" s="8"/>
    </row>
    <row r="76" spans="5:9">
      <c r="E76" s="3"/>
      <c r="F76" s="11"/>
      <c r="G76" s="12"/>
      <c r="H76" s="12"/>
      <c r="I76" s="8"/>
    </row>
    <row r="77" spans="5:9">
      <c r="E77" s="3"/>
      <c r="F77" s="11"/>
      <c r="G77" s="12"/>
      <c r="H77" s="12"/>
      <c r="I77" s="8"/>
    </row>
    <row r="78" spans="5:9">
      <c r="E78" s="3"/>
      <c r="F78" s="11"/>
      <c r="G78" s="12"/>
      <c r="H78" s="12"/>
      <c r="I78" s="8"/>
    </row>
    <row r="79" spans="5:9">
      <c r="E79" s="3"/>
      <c r="F79" s="11"/>
      <c r="G79" s="12"/>
      <c r="H79" s="12"/>
      <c r="I79" s="8"/>
    </row>
    <row r="80" spans="5:9">
      <c r="E80" s="3"/>
      <c r="F80" s="11"/>
      <c r="G80" s="12"/>
      <c r="H80" s="12"/>
      <c r="I80" s="8"/>
    </row>
    <row r="81" spans="5:9">
      <c r="E81" s="3"/>
      <c r="F81" s="11"/>
      <c r="G81" s="12"/>
      <c r="H81" s="12"/>
      <c r="I81" s="8"/>
    </row>
    <row r="82" spans="5:9">
      <c r="E82" s="3"/>
      <c r="F82" s="11"/>
      <c r="G82" s="12"/>
      <c r="H82" s="12"/>
      <c r="I82" s="8"/>
    </row>
    <row r="83" spans="5:9">
      <c r="E83" s="3"/>
      <c r="F83" s="11"/>
      <c r="G83" s="12"/>
      <c r="H83" s="12"/>
      <c r="I83" s="8"/>
    </row>
    <row r="84" spans="5:9">
      <c r="E84" s="3"/>
      <c r="F84" s="11"/>
      <c r="G84" s="12"/>
      <c r="H84" s="12"/>
      <c r="I84" s="8"/>
    </row>
    <row r="85" spans="5:9">
      <c r="E85" s="3"/>
      <c r="F85" s="11"/>
      <c r="G85" s="12"/>
      <c r="H85" s="12"/>
      <c r="I85" s="8"/>
    </row>
    <row r="86" spans="5:9">
      <c r="E86" s="3"/>
      <c r="F86" s="11"/>
      <c r="G86" s="12"/>
      <c r="H86" s="12"/>
      <c r="I86" s="8"/>
    </row>
    <row r="87" spans="5:9">
      <c r="E87" s="3"/>
      <c r="F87" s="11"/>
      <c r="G87" s="12"/>
      <c r="H87" s="12"/>
      <c r="I87" s="8"/>
    </row>
    <row r="88" spans="5:9">
      <c r="E88" s="3"/>
      <c r="F88" s="11"/>
      <c r="G88" s="12"/>
      <c r="H88" s="12"/>
      <c r="I88" s="8"/>
    </row>
    <row r="89" spans="5:9">
      <c r="E89" s="3"/>
      <c r="F89" s="11"/>
      <c r="G89" s="12"/>
      <c r="H89" s="12"/>
      <c r="I89" s="8"/>
    </row>
    <row r="90" spans="5:9">
      <c r="E90" s="3"/>
      <c r="F90" s="11"/>
      <c r="G90" s="12"/>
      <c r="H90" s="12"/>
      <c r="I90" s="8"/>
    </row>
    <row r="91" spans="5:9">
      <c r="E91" s="3"/>
      <c r="F91" s="11"/>
      <c r="G91" s="12"/>
      <c r="H91" s="12"/>
      <c r="I91" s="8"/>
    </row>
    <row r="92" spans="5:9">
      <c r="E92" s="3"/>
      <c r="F92" s="11"/>
      <c r="G92" s="12"/>
      <c r="H92" s="12"/>
      <c r="I92" s="8"/>
    </row>
    <row r="93" spans="5:9">
      <c r="E93" s="3"/>
      <c r="F93" s="11"/>
      <c r="G93" s="12"/>
      <c r="H93" s="12"/>
      <c r="I93" s="8"/>
    </row>
    <row r="94" spans="5:9">
      <c r="E94" s="3"/>
      <c r="F94" s="11"/>
      <c r="G94" s="12"/>
      <c r="H94" s="12"/>
      <c r="I94" s="8"/>
    </row>
    <row r="95" spans="5:9">
      <c r="E95" s="3"/>
      <c r="F95" s="11"/>
      <c r="G95" s="12"/>
      <c r="H95" s="12"/>
      <c r="I95" s="8"/>
    </row>
    <row r="96" spans="5:9">
      <c r="E96" s="3"/>
      <c r="F96" s="11"/>
      <c r="G96" s="12"/>
      <c r="H96" s="12"/>
      <c r="I96" s="8"/>
    </row>
    <row r="97" spans="5:9">
      <c r="E97" s="3"/>
      <c r="F97" s="11"/>
      <c r="G97" s="12"/>
      <c r="H97" s="12"/>
      <c r="I97" s="8"/>
    </row>
    <row r="98" spans="5:9">
      <c r="E98" s="3"/>
      <c r="F98" s="11"/>
      <c r="G98" s="12"/>
      <c r="H98" s="12"/>
      <c r="I98" s="8"/>
    </row>
    <row r="99" spans="5:9">
      <c r="E99" s="3"/>
      <c r="F99" s="11"/>
      <c r="G99" s="12"/>
      <c r="H99" s="12"/>
      <c r="I99" s="8"/>
    </row>
    <row r="100" spans="5:9">
      <c r="E100" s="3"/>
      <c r="F100" s="11"/>
      <c r="G100" s="12"/>
      <c r="H100" s="12"/>
      <c r="I100" s="8"/>
    </row>
    <row r="101" spans="5:9">
      <c r="E101" s="3"/>
      <c r="F101" s="11"/>
      <c r="G101" s="12"/>
      <c r="H101" s="12"/>
      <c r="I101" s="8"/>
    </row>
    <row r="102" spans="5:9">
      <c r="E102" s="3"/>
      <c r="F102" s="11"/>
      <c r="G102" s="12"/>
      <c r="H102" s="12"/>
      <c r="I102" s="8"/>
    </row>
    <row r="103" spans="5:9">
      <c r="E103" s="3"/>
      <c r="F103" s="11"/>
      <c r="G103" s="12"/>
      <c r="H103" s="12"/>
      <c r="I103" s="8"/>
    </row>
    <row r="104" spans="5:9">
      <c r="E104" s="3"/>
      <c r="F104" s="11"/>
      <c r="G104" s="12"/>
      <c r="H104" s="12"/>
      <c r="I104" s="8"/>
    </row>
    <row r="105" spans="5:9">
      <c r="E105" s="3"/>
      <c r="F105" s="11"/>
      <c r="G105" s="12"/>
      <c r="H105" s="12"/>
      <c r="I105" s="8"/>
    </row>
    <row r="106" spans="5:9">
      <c r="E106" s="3"/>
      <c r="F106" s="11"/>
      <c r="G106" s="12"/>
      <c r="H106" s="12"/>
      <c r="I106" s="8"/>
    </row>
    <row r="107" spans="5:9">
      <c r="E107" s="3"/>
      <c r="F107" s="11"/>
      <c r="G107" s="12"/>
      <c r="H107" s="12"/>
      <c r="I107" s="8"/>
    </row>
    <row r="108" spans="5:9">
      <c r="E108" s="3"/>
      <c r="F108" s="11"/>
      <c r="G108" s="12"/>
      <c r="H108" s="12"/>
      <c r="I108" s="8"/>
    </row>
    <row r="109" spans="5:9">
      <c r="E109" s="3"/>
      <c r="F109" s="11"/>
      <c r="G109" s="12"/>
      <c r="H109" s="12"/>
      <c r="I109" s="8"/>
    </row>
    <row r="110" spans="5:9">
      <c r="E110" s="3"/>
      <c r="F110" s="11"/>
      <c r="G110" s="12"/>
      <c r="H110" s="12"/>
      <c r="I110" s="8"/>
    </row>
    <row r="111" spans="5:9">
      <c r="E111" s="3"/>
      <c r="F111" s="11"/>
      <c r="G111" s="12"/>
      <c r="H111" s="12"/>
      <c r="I111" s="8"/>
    </row>
    <row r="112" spans="5:9">
      <c r="E112" s="3"/>
      <c r="F112" s="11"/>
      <c r="G112" s="12"/>
      <c r="H112" s="12"/>
      <c r="I112" s="8"/>
    </row>
    <row r="113" spans="5:9">
      <c r="E113" s="3"/>
      <c r="F113" s="11"/>
      <c r="G113" s="12"/>
      <c r="H113" s="12"/>
      <c r="I113" s="8"/>
    </row>
    <row r="114" spans="5:9">
      <c r="E114" s="3"/>
      <c r="F114" s="11"/>
      <c r="G114" s="12"/>
      <c r="H114" s="12"/>
      <c r="I114" s="8"/>
    </row>
    <row r="115" spans="5:9">
      <c r="E115" s="3"/>
      <c r="F115" s="11"/>
      <c r="G115" s="12"/>
      <c r="H115" s="12"/>
      <c r="I115" s="8"/>
    </row>
    <row r="116" spans="5:9">
      <c r="E116" s="3"/>
      <c r="F116" s="11"/>
      <c r="G116" s="12"/>
      <c r="H116" s="12"/>
      <c r="I116" s="8"/>
    </row>
    <row r="117" spans="5:9">
      <c r="E117" s="3"/>
      <c r="F117" s="11"/>
      <c r="G117" s="12"/>
      <c r="H117" s="12"/>
      <c r="I117" s="8"/>
    </row>
    <row r="118" spans="5:9">
      <c r="E118" s="3"/>
      <c r="F118" s="11"/>
      <c r="G118" s="12"/>
      <c r="H118" s="12"/>
      <c r="I118" s="8"/>
    </row>
    <row r="119" spans="5:9">
      <c r="E119" s="3"/>
      <c r="F119" s="11"/>
      <c r="G119" s="12"/>
      <c r="H119" s="12"/>
      <c r="I119" s="8"/>
    </row>
    <row r="120" spans="5:9">
      <c r="E120" s="3"/>
      <c r="F120" s="11"/>
      <c r="G120" s="12"/>
      <c r="H120" s="12"/>
      <c r="I120" s="8"/>
    </row>
    <row r="121" spans="5:9">
      <c r="E121" s="3"/>
      <c r="F121" s="11"/>
      <c r="G121" s="12"/>
      <c r="H121" s="12"/>
      <c r="I121" s="8"/>
    </row>
    <row r="122" spans="5:9">
      <c r="E122" s="3"/>
      <c r="F122" s="11"/>
      <c r="G122" s="12"/>
      <c r="H122" s="12"/>
      <c r="I122" s="8"/>
    </row>
    <row r="123" spans="5:9">
      <c r="E123" s="3"/>
      <c r="F123" s="11"/>
      <c r="G123" s="12"/>
      <c r="H123" s="12"/>
      <c r="I123" s="8"/>
    </row>
    <row r="124" spans="5:9">
      <c r="E124" s="3"/>
      <c r="F124" s="11"/>
      <c r="G124" s="12"/>
      <c r="H124" s="12"/>
      <c r="I124" s="8"/>
    </row>
    <row r="125" spans="5:9">
      <c r="E125" s="3"/>
      <c r="F125" s="11"/>
      <c r="G125" s="12"/>
      <c r="H125" s="12"/>
      <c r="I125" s="8"/>
    </row>
    <row r="126" spans="5:9">
      <c r="E126" s="3"/>
      <c r="F126" s="11"/>
      <c r="G126" s="12"/>
      <c r="H126" s="12"/>
      <c r="I126" s="8"/>
    </row>
    <row r="127" spans="5:9">
      <c r="E127" s="3"/>
      <c r="F127" s="11"/>
      <c r="G127" s="12"/>
      <c r="H127" s="12"/>
      <c r="I127" s="8"/>
    </row>
    <row r="128" spans="5:9">
      <c r="E128" s="3"/>
      <c r="F128" s="11"/>
      <c r="G128" s="12"/>
      <c r="H128" s="12"/>
      <c r="I128" s="8"/>
    </row>
    <row r="129" spans="5:9">
      <c r="E129" s="3"/>
      <c r="F129" s="11"/>
      <c r="G129" s="12"/>
      <c r="H129" s="12"/>
      <c r="I129" s="8"/>
    </row>
    <row r="130" spans="5:9">
      <c r="E130" s="3"/>
      <c r="F130" s="11"/>
      <c r="G130" s="12"/>
      <c r="H130" s="12"/>
      <c r="I130" s="8"/>
    </row>
    <row r="131" spans="5:9">
      <c r="E131" s="3"/>
      <c r="F131" s="11"/>
      <c r="G131" s="12"/>
      <c r="H131" s="12"/>
      <c r="I131" s="8"/>
    </row>
    <row r="132" spans="5:9">
      <c r="E132" s="3"/>
      <c r="F132" s="11"/>
      <c r="G132" s="12"/>
      <c r="H132" s="12"/>
      <c r="I132" s="8"/>
    </row>
    <row r="133" spans="5:9">
      <c r="E133" s="3"/>
      <c r="F133" s="11"/>
      <c r="G133" s="12"/>
      <c r="H133" s="12"/>
      <c r="I133" s="8"/>
    </row>
    <row r="134" spans="5:9">
      <c r="E134" s="3"/>
      <c r="F134" s="11"/>
      <c r="G134" s="12"/>
      <c r="H134" s="12"/>
      <c r="I134" s="8"/>
    </row>
    <row r="135" spans="5:9">
      <c r="E135" s="3"/>
      <c r="F135" s="11"/>
      <c r="G135" s="12"/>
      <c r="H135" s="12"/>
      <c r="I135" s="8"/>
    </row>
    <row r="136" spans="5:9">
      <c r="E136" s="3"/>
      <c r="F136" s="11"/>
      <c r="G136" s="12"/>
      <c r="H136" s="12"/>
      <c r="I136" s="8"/>
    </row>
    <row r="137" spans="5:9">
      <c r="E137" s="3"/>
      <c r="F137" s="11"/>
      <c r="G137" s="12"/>
      <c r="H137" s="12"/>
      <c r="I137" s="8"/>
    </row>
    <row r="138" spans="5:9">
      <c r="E138" s="3"/>
      <c r="F138" s="11"/>
      <c r="G138" s="12"/>
      <c r="H138" s="12"/>
      <c r="I138" s="8"/>
    </row>
    <row r="139" spans="5:9">
      <c r="E139" s="3"/>
      <c r="F139" s="11"/>
      <c r="G139" s="12"/>
      <c r="H139" s="12"/>
      <c r="I139" s="8"/>
    </row>
    <row r="140" spans="5:9">
      <c r="E140" s="3"/>
      <c r="F140" s="11"/>
      <c r="G140" s="12"/>
      <c r="H140" s="12"/>
      <c r="I140" s="8"/>
    </row>
    <row r="141" spans="5:9">
      <c r="E141" s="3"/>
      <c r="F141" s="11"/>
      <c r="G141" s="12"/>
      <c r="H141" s="12"/>
      <c r="I141" s="8"/>
    </row>
    <row r="142" spans="5:9">
      <c r="E142" s="3"/>
      <c r="F142" s="11"/>
      <c r="G142" s="12"/>
      <c r="H142" s="12"/>
      <c r="I142" s="8"/>
    </row>
    <row r="143" spans="5:9">
      <c r="E143" s="3"/>
      <c r="F143" s="11"/>
      <c r="G143" s="12"/>
      <c r="H143" s="12"/>
      <c r="I143" s="8"/>
    </row>
    <row r="144" spans="5:9">
      <c r="E144" s="3"/>
      <c r="F144" s="11"/>
      <c r="G144" s="12"/>
      <c r="H144" s="12"/>
      <c r="I144" s="8"/>
    </row>
    <row r="145" spans="5:9">
      <c r="E145" s="3"/>
      <c r="F145" s="11"/>
      <c r="G145" s="12"/>
      <c r="H145" s="12"/>
      <c r="I145" s="8"/>
    </row>
    <row r="146" spans="5:9">
      <c r="E146" s="3"/>
      <c r="F146" s="11"/>
      <c r="G146" s="12"/>
      <c r="H146" s="12"/>
      <c r="I146" s="8"/>
    </row>
    <row r="147" spans="5:9">
      <c r="E147" s="3"/>
      <c r="F147" s="11"/>
      <c r="G147" s="12"/>
      <c r="H147" s="12"/>
      <c r="I147" s="8"/>
    </row>
    <row r="148" spans="5:9">
      <c r="E148" s="3"/>
      <c r="F148" s="11"/>
      <c r="G148" s="12"/>
      <c r="H148" s="12"/>
      <c r="I148" s="8"/>
    </row>
    <row r="149" spans="5:9">
      <c r="E149" s="3"/>
      <c r="F149" s="11"/>
      <c r="G149" s="12"/>
      <c r="H149" s="12"/>
      <c r="I149" s="8"/>
    </row>
    <row r="150" spans="5:9">
      <c r="E150" s="3"/>
      <c r="F150" s="11"/>
      <c r="G150" s="12"/>
      <c r="H150" s="12"/>
      <c r="I150" s="8"/>
    </row>
    <row r="151" spans="5:9">
      <c r="E151" s="3"/>
      <c r="F151" s="11"/>
      <c r="G151" s="12"/>
      <c r="H151" s="12"/>
      <c r="I151" s="8"/>
    </row>
    <row r="152" spans="5:9">
      <c r="E152" s="3"/>
      <c r="F152" s="11"/>
      <c r="G152" s="12"/>
      <c r="H152" s="12"/>
      <c r="I152" s="8"/>
    </row>
    <row r="153" spans="5:9">
      <c r="E153" s="3"/>
      <c r="F153" s="11"/>
      <c r="G153" s="12"/>
      <c r="H153" s="12"/>
      <c r="I153" s="8"/>
    </row>
    <row r="154" spans="5:9">
      <c r="E154" s="3"/>
      <c r="F154" s="11"/>
      <c r="G154" s="12"/>
      <c r="H154" s="12"/>
      <c r="I154" s="8"/>
    </row>
    <row r="155" spans="5:9">
      <c r="E155" s="3"/>
      <c r="F155" s="11"/>
      <c r="G155" s="12"/>
      <c r="H155" s="12"/>
      <c r="I155" s="8"/>
    </row>
    <row r="156" spans="5:9">
      <c r="E156" s="3"/>
      <c r="F156" s="11"/>
      <c r="G156" s="12"/>
      <c r="H156" s="12"/>
      <c r="I156" s="8"/>
    </row>
    <row r="157" spans="5:9">
      <c r="E157" s="3"/>
      <c r="F157" s="11"/>
      <c r="G157" s="12"/>
      <c r="H157" s="12"/>
      <c r="I157" s="8"/>
    </row>
    <row r="158" spans="5:9">
      <c r="E158" s="3"/>
      <c r="F158" s="11"/>
      <c r="G158" s="12"/>
      <c r="H158" s="12"/>
      <c r="I158" s="8"/>
    </row>
    <row r="159" spans="5:9">
      <c r="E159" s="3"/>
      <c r="F159" s="11"/>
      <c r="G159" s="12"/>
      <c r="H159" s="12"/>
      <c r="I159" s="8"/>
    </row>
    <row r="160" spans="5:9">
      <c r="E160" s="3"/>
      <c r="F160" s="11"/>
      <c r="G160" s="12"/>
      <c r="H160" s="12"/>
      <c r="I160" s="8"/>
    </row>
    <row r="161" spans="5:9">
      <c r="E161" s="3"/>
      <c r="F161" s="11"/>
      <c r="G161" s="12"/>
      <c r="H161" s="12"/>
      <c r="I161" s="8"/>
    </row>
    <row r="162" spans="5:9">
      <c r="E162" s="3"/>
      <c r="F162" s="11"/>
      <c r="G162" s="12"/>
      <c r="H162" s="12"/>
      <c r="I162" s="8"/>
    </row>
    <row r="163" spans="5:9">
      <c r="E163" s="3"/>
      <c r="F163" s="11"/>
      <c r="G163" s="12"/>
      <c r="H163" s="12"/>
      <c r="I163" s="8"/>
    </row>
    <row r="164" spans="5:9">
      <c r="E164" s="3"/>
      <c r="F164" s="11"/>
      <c r="G164" s="12"/>
      <c r="H164" s="12"/>
      <c r="I164" s="8"/>
    </row>
    <row r="165" spans="5:9">
      <c r="E165" s="3"/>
      <c r="F165" s="11"/>
      <c r="G165" s="12"/>
      <c r="H165" s="12"/>
      <c r="I165" s="8"/>
    </row>
    <row r="166" spans="5:9">
      <c r="E166" s="3"/>
      <c r="F166" s="11"/>
      <c r="G166" s="12"/>
      <c r="H166" s="12"/>
      <c r="I166" s="8"/>
    </row>
    <row r="167" spans="5:9">
      <c r="E167" s="3"/>
      <c r="F167" s="11"/>
      <c r="G167" s="12"/>
      <c r="H167" s="12"/>
      <c r="I167" s="8"/>
    </row>
    <row r="168" spans="5:9">
      <c r="E168" s="3"/>
      <c r="F168" s="11"/>
      <c r="G168" s="12"/>
      <c r="H168" s="12"/>
      <c r="I168" s="8"/>
    </row>
    <row r="169" spans="5:9">
      <c r="E169" s="3"/>
      <c r="F169" s="11"/>
      <c r="G169" s="12"/>
      <c r="H169" s="12"/>
      <c r="I169" s="8"/>
    </row>
    <row r="170" spans="5:9">
      <c r="E170" s="3"/>
      <c r="F170" s="11"/>
      <c r="G170" s="12"/>
      <c r="H170" s="12"/>
      <c r="I170" s="8"/>
    </row>
    <row r="171" spans="5:9">
      <c r="E171" s="3"/>
      <c r="F171" s="11"/>
      <c r="G171" s="12"/>
      <c r="H171" s="12"/>
      <c r="I171" s="8"/>
    </row>
    <row r="172" spans="5:9">
      <c r="E172" s="3"/>
      <c r="F172" s="11"/>
      <c r="G172" s="12"/>
      <c r="H172" s="12"/>
      <c r="I172" s="8"/>
    </row>
    <row r="173" spans="5:9">
      <c r="E173" s="3"/>
      <c r="F173" s="11"/>
      <c r="G173" s="12"/>
      <c r="H173" s="12"/>
      <c r="I173" s="8"/>
    </row>
    <row r="174" spans="5:9">
      <c r="E174" s="3"/>
      <c r="F174" s="11"/>
      <c r="G174" s="12"/>
      <c r="H174" s="12"/>
      <c r="I174" s="8"/>
    </row>
    <row r="175" spans="5:9">
      <c r="E175" s="3"/>
      <c r="F175" s="11"/>
      <c r="G175" s="12"/>
      <c r="H175" s="12"/>
      <c r="I175" s="8"/>
    </row>
    <row r="176" spans="5:9">
      <c r="E176" s="3"/>
      <c r="F176" s="11"/>
      <c r="G176" s="12"/>
      <c r="H176" s="12"/>
      <c r="I176" s="8"/>
    </row>
    <row r="177" spans="5:9">
      <c r="E177" s="3"/>
      <c r="F177" s="11"/>
      <c r="G177" s="12"/>
      <c r="H177" s="12"/>
      <c r="I177" s="8"/>
    </row>
    <row r="178" spans="5:9">
      <c r="E178" s="3"/>
      <c r="F178" s="11"/>
      <c r="G178" s="12"/>
      <c r="H178" s="12"/>
      <c r="I178" s="8"/>
    </row>
    <row r="179" spans="5:9">
      <c r="E179" s="3"/>
      <c r="F179" s="11"/>
      <c r="G179" s="12"/>
      <c r="H179" s="12"/>
      <c r="I179" s="8"/>
    </row>
    <row r="180" spans="5:9">
      <c r="E180" s="3"/>
      <c r="F180" s="11"/>
      <c r="G180" s="12"/>
      <c r="H180" s="12"/>
      <c r="I180" s="8"/>
    </row>
    <row r="181" spans="5:9">
      <c r="E181" s="3"/>
      <c r="F181" s="11"/>
      <c r="G181" s="12"/>
      <c r="H181" s="12"/>
      <c r="I181" s="8"/>
    </row>
    <row r="182" spans="5:9">
      <c r="E182" s="3"/>
      <c r="F182" s="11"/>
      <c r="G182" s="12"/>
      <c r="H182" s="12"/>
      <c r="I182" s="8"/>
    </row>
    <row r="183" spans="5:9">
      <c r="E183" s="3"/>
      <c r="F183" s="11"/>
      <c r="G183" s="12"/>
      <c r="H183" s="12"/>
      <c r="I183" s="8"/>
    </row>
    <row r="184" spans="5:9">
      <c r="E184" s="3"/>
      <c r="F184" s="11"/>
      <c r="G184" s="12"/>
      <c r="H184" s="12"/>
      <c r="I184" s="8"/>
    </row>
    <row r="185" spans="5:9">
      <c r="E185" s="3"/>
      <c r="F185" s="11"/>
      <c r="G185" s="12"/>
      <c r="H185" s="12"/>
      <c r="I185" s="8"/>
    </row>
    <row r="186" spans="5:9">
      <c r="E186" s="3"/>
      <c r="F186" s="11"/>
      <c r="G186" s="12"/>
      <c r="H186" s="12"/>
      <c r="I186" s="8"/>
    </row>
    <row r="187" spans="5:9">
      <c r="E187" s="3"/>
      <c r="F187" s="11"/>
      <c r="G187" s="12"/>
      <c r="H187" s="12"/>
      <c r="I187" s="8"/>
    </row>
    <row r="188" spans="5:9">
      <c r="E188" s="3"/>
      <c r="F188" s="11"/>
      <c r="G188" s="12"/>
      <c r="H188" s="12"/>
      <c r="I188" s="8"/>
    </row>
  </sheetData>
  <sheetProtection algorithmName="SHA-512" hashValue="WoYM5n2KMGFHo12TP3Cv09xVrdkg1LqL2E1pAvI2XZlAWuyBegfnk2Pn7KNcMcW6w08c349agsuei0vLmrzWfw==" saltValue="M3sjkA6YU6uM6gaXbdFTrA==" spinCount="100000" sheet="1" formatCells="0" formatColumns="0" formatRows="0"/>
  <mergeCells count="2">
    <mergeCell ref="A1:G1"/>
    <mergeCell ref="A46:G46"/>
  </mergeCells>
  <phoneticPr fontId="9" type="noConversion"/>
  <dataValidations disablePrompts="1" count="1">
    <dataValidation allowBlank="1" showInputMessage="1" showErrorMessage="1" sqref="A3:D3 B11" xr:uid="{00000000-0002-0000-0100-000000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CDKOHSL</vt:lpstr>
      <vt:lpstr>工程量清单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2023-10-23T03:43:13Z</cp:lastPrinted>
  <dcterms:created xsi:type="dcterms:W3CDTF">2008-07-05T17:48:00Z</dcterms:created>
  <dcterms:modified xsi:type="dcterms:W3CDTF">2023-10-23T03:43:16Z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